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4525" windowHeight="1054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10" i="1"/>
  <c r="C10"/>
  <c r="B32"/>
  <c r="N3" s="1"/>
  <c r="I27"/>
  <c r="I20"/>
  <c r="I13"/>
  <c r="K14"/>
  <c r="K21"/>
  <c r="K28"/>
  <c r="K26"/>
  <c r="K19"/>
  <c r="K12"/>
  <c r="I28"/>
  <c r="I21"/>
  <c r="I14"/>
  <c r="I26"/>
  <c r="I19"/>
  <c r="I12"/>
  <c r="N2" l="1"/>
  <c r="M2"/>
  <c r="K20"/>
  <c r="M4" s="1"/>
  <c r="K27"/>
  <c r="N4" s="1"/>
  <c r="K13"/>
  <c r="M3" s="1"/>
  <c r="H6" l="1"/>
  <c r="J6"/>
  <c r="L6"/>
  <c r="D6"/>
  <c r="F6"/>
  <c r="C12" l="1"/>
  <c r="C11" l="1"/>
  <c r="D12" l="1"/>
  <c r="C35"/>
  <c r="D13"/>
</calcChain>
</file>

<file path=xl/sharedStrings.xml><?xml version="1.0" encoding="utf-8"?>
<sst xmlns="http://schemas.openxmlformats.org/spreadsheetml/2006/main" count="31" uniqueCount="21">
  <si>
    <t>Rauminhalt V (m³)</t>
  </si>
  <si>
    <t>Raumvolumen</t>
  </si>
  <si>
    <t>m³</t>
  </si>
  <si>
    <t>α m</t>
  </si>
  <si>
    <t>Absorptionsfläche</t>
  </si>
  <si>
    <t>Tabellenwerte</t>
  </si>
  <si>
    <t>1. Spalte</t>
  </si>
  <si>
    <t>2. Spalte</t>
  </si>
  <si>
    <t>vorgegebener Wert</t>
  </si>
  <si>
    <t>Ergebnis</t>
  </si>
  <si>
    <t>1. Wert</t>
  </si>
  <si>
    <t>2.Wert</t>
  </si>
  <si>
    <t>3.Wert</t>
  </si>
  <si>
    <t>frei</t>
  </si>
  <si>
    <t>m²</t>
  </si>
  <si>
    <r>
      <rPr>
        <sz val="11"/>
        <color theme="4" tint="0.79998168889431442"/>
        <rFont val="Arial Unicode MS"/>
        <family val="2"/>
      </rPr>
      <t xml:space="preserve">α </t>
    </r>
    <r>
      <rPr>
        <sz val="11"/>
        <color theme="4" tint="0.79998168889431442"/>
        <rFont val="Arial"/>
        <family val="2"/>
      </rPr>
      <t>m 0,05</t>
    </r>
  </si>
  <si>
    <r>
      <rPr>
        <sz val="11"/>
        <color theme="4" tint="0.79998168889431442"/>
        <rFont val="Arial Unicode MS"/>
        <family val="2"/>
      </rPr>
      <t xml:space="preserve">α </t>
    </r>
    <r>
      <rPr>
        <sz val="11"/>
        <color theme="4" tint="0.79998168889431442"/>
        <rFont val="Arial"/>
        <family val="2"/>
      </rPr>
      <t>m 0,1</t>
    </r>
  </si>
  <si>
    <r>
      <rPr>
        <sz val="11"/>
        <color theme="4" tint="0.79998168889431442"/>
        <rFont val="Arial Unicode MS"/>
        <family val="2"/>
      </rPr>
      <t xml:space="preserve">α </t>
    </r>
    <r>
      <rPr>
        <sz val="11"/>
        <color theme="4" tint="0.79998168889431442"/>
        <rFont val="Arial"/>
        <family val="2"/>
      </rPr>
      <t>m 0,15</t>
    </r>
  </si>
  <si>
    <r>
      <rPr>
        <sz val="11"/>
        <color theme="4" tint="0.79998168889431442"/>
        <rFont val="Arial Unicode MS"/>
        <family val="2"/>
      </rPr>
      <t xml:space="preserve">α </t>
    </r>
    <r>
      <rPr>
        <sz val="11"/>
        <color theme="4" tint="0.79998168889431442"/>
        <rFont val="Arial"/>
        <family val="2"/>
      </rPr>
      <t>m 0,25</t>
    </r>
  </si>
  <si>
    <r>
      <rPr>
        <sz val="11"/>
        <color theme="4" tint="0.79998168889431442"/>
        <rFont val="Arial Unicode MS"/>
        <family val="2"/>
      </rPr>
      <t xml:space="preserve">α </t>
    </r>
    <r>
      <rPr>
        <sz val="11"/>
        <color theme="4" tint="0.79998168889431442"/>
        <rFont val="Arial"/>
        <family val="2"/>
      </rPr>
      <t>m 0,4</t>
    </r>
  </si>
  <si>
    <t>erstellt von Roland Lott</t>
  </si>
</sst>
</file>

<file path=xl/styles.xml><?xml version="1.0" encoding="utf-8"?>
<styleSheet xmlns="http://schemas.openxmlformats.org/spreadsheetml/2006/main">
  <fonts count="8"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rgb="FFFF0000"/>
      <name val="Arial"/>
      <family val="2"/>
    </font>
    <font>
      <sz val="11"/>
      <color theme="4" tint="0.79998168889431442"/>
      <name val="Arial"/>
      <family val="2"/>
    </font>
    <font>
      <sz val="11"/>
      <color theme="4" tint="0.79998168889431442"/>
      <name val="Arial Unicode MS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Protection="1">
      <protection hidden="1"/>
    </xf>
    <xf numFmtId="0" fontId="1" fillId="2" borderId="0" xfId="0" applyFont="1" applyFill="1" applyAlignment="1" applyProtection="1">
      <alignment horizontal="right"/>
      <protection locked="0"/>
    </xf>
    <xf numFmtId="0" fontId="0" fillId="3" borderId="0" xfId="0" applyFill="1" applyProtection="1">
      <protection hidden="1"/>
    </xf>
    <xf numFmtId="1" fontId="1" fillId="2" borderId="0" xfId="0" applyNumberFormat="1" applyFont="1" applyFill="1" applyProtection="1">
      <protection locked="0"/>
    </xf>
    <xf numFmtId="0" fontId="0" fillId="3" borderId="0" xfId="0" applyFont="1" applyFill="1" applyProtection="1">
      <protection hidden="1"/>
    </xf>
    <xf numFmtId="1" fontId="3" fillId="3" borderId="0" xfId="0" applyNumberFormat="1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Border="1" applyProtection="1">
      <protection hidden="1"/>
    </xf>
    <xf numFmtId="1" fontId="4" fillId="3" borderId="0" xfId="0" applyNumberFormat="1" applyFont="1" applyFill="1" applyProtection="1">
      <protection hidden="1"/>
    </xf>
    <xf numFmtId="0" fontId="4" fillId="3" borderId="0" xfId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4" fillId="0" borderId="0" xfId="0" applyFont="1" applyProtection="1">
      <protection hidden="1"/>
    </xf>
    <xf numFmtId="0" fontId="6" fillId="3" borderId="0" xfId="0" applyFont="1" applyFill="1" applyProtection="1">
      <protection hidden="1"/>
    </xf>
    <xf numFmtId="0" fontId="6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center"/>
      <protection hidden="1"/>
    </xf>
  </cellXfs>
  <cellStyles count="2">
    <cellStyle name="Standard" xfId="0" builtinId="0"/>
    <cellStyle name="Standard 2" xfId="1"/>
  </cellStyles>
  <dxfs count="1">
    <dxf>
      <font>
        <color theme="4" tint="0.7999816888943144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6795777747246158E-2"/>
          <c:y val="2.0667873594732791E-2"/>
          <c:w val="0.79187715266135095"/>
          <c:h val="0.8612059108107426"/>
        </c:manualLayout>
      </c:layout>
      <c:scatterChart>
        <c:scatterStyle val="lineMarker"/>
        <c:ser>
          <c:idx val="0"/>
          <c:order val="0"/>
          <c:tx>
            <c:strRef>
              <c:f>Tabelle1!$C$2</c:f>
              <c:strCache>
                <c:ptCount val="1"/>
                <c:pt idx="0">
                  <c:v>α m 0,05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5.7455116018126418E-2"/>
                  <c:y val="1.8615480252273478E-3"/>
                </c:manualLayout>
              </c:layout>
              <c:showSerName val="1"/>
            </c:dLbl>
            <c:showSerName val="1"/>
          </c:dLbls>
          <c:xVal>
            <c:numRef>
              <c:f>Tabelle1!$C$3:$D$3</c:f>
              <c:numCache>
                <c:formatCode>General</c:formatCode>
                <c:ptCount val="2"/>
                <c:pt idx="0">
                  <c:v>56.680005950000002</c:v>
                </c:pt>
                <c:pt idx="1">
                  <c:v>5000</c:v>
                </c:pt>
              </c:numCache>
            </c:numRef>
          </c:xVal>
          <c:yVal>
            <c:numRef>
              <c:f>Tabelle1!$C$4:$D$4</c:f>
              <c:numCache>
                <c:formatCode>General</c:formatCode>
                <c:ptCount val="2"/>
                <c:pt idx="0">
                  <c:v>5</c:v>
                </c:pt>
                <c:pt idx="1">
                  <c:v>110</c:v>
                </c:pt>
              </c:numCache>
            </c:numRef>
          </c:yVal>
        </c:ser>
        <c:ser>
          <c:idx val="1"/>
          <c:order val="1"/>
          <c:tx>
            <c:strRef>
              <c:f>Tabelle1!$E$2</c:f>
              <c:strCache>
                <c:ptCount val="1"/>
                <c:pt idx="0">
                  <c:v>α m 0,1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5.9953164540653643E-2"/>
                  <c:y val="-3.7230960504546968E-3"/>
                </c:manualLayout>
              </c:layout>
              <c:showSerName val="1"/>
            </c:dLbl>
            <c:delete val="1"/>
          </c:dLbls>
          <c:xVal>
            <c:numRef>
              <c:f>Tabelle1!$E$3:$F$3</c:f>
              <c:numCache>
                <c:formatCode>General</c:formatCode>
                <c:ptCount val="2"/>
                <c:pt idx="0">
                  <c:v>27.321480600000001</c:v>
                </c:pt>
                <c:pt idx="1">
                  <c:v>5000</c:v>
                </c:pt>
              </c:numCache>
            </c:numRef>
          </c:xVal>
          <c:yVal>
            <c:numRef>
              <c:f>Tabelle1!$E$4:$F$4</c:f>
              <c:numCache>
                <c:formatCode>General</c:formatCode>
                <c:ptCount val="2"/>
                <c:pt idx="0">
                  <c:v>5</c:v>
                </c:pt>
                <c:pt idx="1">
                  <c:v>182</c:v>
                </c:pt>
              </c:numCache>
            </c:numRef>
          </c:yVal>
        </c:ser>
        <c:ser>
          <c:idx val="2"/>
          <c:order val="2"/>
          <c:tx>
            <c:strRef>
              <c:f>Tabelle1!$G$2</c:f>
              <c:strCache>
                <c:ptCount val="1"/>
                <c:pt idx="0">
                  <c:v>α m 0,15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5.9953164540653643E-2"/>
                  <c:y val="1.8615480252273478E-3"/>
                </c:manualLayout>
              </c:layout>
              <c:showSerName val="1"/>
            </c:dLbl>
            <c:showSerName val="1"/>
          </c:dLbls>
          <c:xVal>
            <c:numRef>
              <c:f>Tabelle1!$G$3:$H$3</c:f>
              <c:numCache>
                <c:formatCode>General</c:formatCode>
                <c:ptCount val="2"/>
                <c:pt idx="0">
                  <c:v>25</c:v>
                </c:pt>
                <c:pt idx="1">
                  <c:v>5000</c:v>
                </c:pt>
              </c:numCache>
            </c:numRef>
          </c:xVal>
          <c:yVal>
            <c:numRef>
              <c:f>Tabelle1!$G$4:$H$4</c:f>
              <c:numCache>
                <c:formatCode>General</c:formatCode>
                <c:ptCount val="2"/>
                <c:pt idx="0">
                  <c:v>7.5</c:v>
                </c:pt>
                <c:pt idx="1">
                  <c:v>290</c:v>
                </c:pt>
              </c:numCache>
            </c:numRef>
          </c:yVal>
        </c:ser>
        <c:ser>
          <c:idx val="3"/>
          <c:order val="3"/>
          <c:tx>
            <c:strRef>
              <c:f>Tabelle1!$I$2</c:f>
              <c:strCache>
                <c:ptCount val="1"/>
                <c:pt idx="0">
                  <c:v>α m 0,25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5.7455116018126418E-2"/>
                  <c:y val="0"/>
                </c:manualLayout>
              </c:layout>
              <c:showSerName val="1"/>
            </c:dLbl>
            <c:showSerName val="1"/>
          </c:dLbls>
          <c:xVal>
            <c:numRef>
              <c:f>Tabelle1!$I$3:$J$3</c:f>
              <c:numCache>
                <c:formatCode>General</c:formatCode>
                <c:ptCount val="2"/>
                <c:pt idx="0">
                  <c:v>25</c:v>
                </c:pt>
                <c:pt idx="1">
                  <c:v>5000</c:v>
                </c:pt>
              </c:numCache>
            </c:numRef>
          </c:xVal>
          <c:yVal>
            <c:numRef>
              <c:f>Tabelle1!$I$4:$J$4</c:f>
              <c:numCache>
                <c:formatCode>General</c:formatCode>
                <c:ptCount val="2"/>
                <c:pt idx="0">
                  <c:v>13</c:v>
                </c:pt>
                <c:pt idx="1">
                  <c:v>503</c:v>
                </c:pt>
              </c:numCache>
            </c:numRef>
          </c:yVal>
        </c:ser>
        <c:ser>
          <c:idx val="4"/>
          <c:order val="4"/>
          <c:tx>
            <c:strRef>
              <c:f>Tabelle1!$K$2</c:f>
              <c:strCache>
                <c:ptCount val="1"/>
                <c:pt idx="0">
                  <c:v>α m 0,4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6.1202188801917273E-2"/>
                  <c:y val="-3.7230960504546968E-3"/>
                </c:manualLayout>
              </c:layout>
              <c:showSerName val="1"/>
            </c:dLbl>
            <c:showSerName val="1"/>
          </c:dLbls>
          <c:xVal>
            <c:numRef>
              <c:f>Tabelle1!$K$3:$L$3</c:f>
              <c:numCache>
                <c:formatCode>General</c:formatCode>
                <c:ptCount val="2"/>
                <c:pt idx="0">
                  <c:v>25</c:v>
                </c:pt>
                <c:pt idx="1">
                  <c:v>5000</c:v>
                </c:pt>
              </c:numCache>
            </c:numRef>
          </c:xVal>
          <c:yVal>
            <c:numRef>
              <c:f>Tabelle1!$K$4:$L$4</c:f>
              <c:numCache>
                <c:formatCode>General</c:formatCode>
                <c:ptCount val="2"/>
                <c:pt idx="0">
                  <c:v>20</c:v>
                </c:pt>
                <c:pt idx="1">
                  <c:v>773</c:v>
                </c:pt>
              </c:numCache>
            </c:numRef>
          </c:yVal>
        </c:ser>
        <c:ser>
          <c:idx val="5"/>
          <c:order val="5"/>
          <c:tx>
            <c:v>Raumvolumen</c:v>
          </c:tx>
          <c:spPr>
            <a:ln>
              <a:gradFill>
                <a:gsLst>
                  <a:gs pos="0">
                    <a:srgbClr val="000000"/>
                  </a:gs>
                  <a:gs pos="39999">
                    <a:srgbClr val="0A128C"/>
                  </a:gs>
                  <a:gs pos="70000">
                    <a:srgbClr val="181CC7"/>
                  </a:gs>
                  <a:gs pos="88000">
                    <a:srgbClr val="7005D4"/>
                  </a:gs>
                  <a:gs pos="100000">
                    <a:srgbClr val="8C3D91"/>
                  </a:gs>
                </a:gsLst>
                <a:lin ang="5400000" scaled="0"/>
              </a:gradFill>
            </a:ln>
          </c:spPr>
          <c:marker>
            <c:symbol val="none"/>
          </c:marker>
          <c:dLbls>
            <c:dLbl>
              <c:idx val="1"/>
              <c:delete val="1"/>
            </c:dLbl>
            <c:txPr>
              <a:bodyPr rot="0"/>
              <a:lstStyle/>
              <a:p>
                <a:pPr>
                  <a:defRPr/>
                </a:pPr>
                <a:endParaRPr lang="de-DE"/>
              </a:p>
            </c:txPr>
            <c:showCatName val="1"/>
          </c:dLbls>
          <c:xVal>
            <c:numRef>
              <c:f>Tabelle1!$B$10:$C$10</c:f>
              <c:numCache>
                <c:formatCode>0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xVal>
          <c:yVal>
            <c:numRef>
              <c:f>Tabelle1!$B$11:$C$11</c:f>
              <c:numCache>
                <c:formatCode>General</c:formatCode>
                <c:ptCount val="2"/>
                <c:pt idx="0">
                  <c:v>5</c:v>
                </c:pt>
                <c:pt idx="1">
                  <c:v>95.548151883938317</c:v>
                </c:pt>
              </c:numCache>
            </c:numRef>
          </c:yVal>
        </c:ser>
        <c:ser>
          <c:idx val="6"/>
          <c:order val="6"/>
          <c:tx>
            <c:v>Absorbtionsfläche</c:v>
          </c:tx>
          <c:spPr>
            <a:ln>
              <a:gradFill flip="none"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path path="circle">
                  <a:fillToRect l="100000" t="100000"/>
                </a:path>
                <a:tileRect r="-100000" b="-100000"/>
              </a:gradFill>
            </a:ln>
          </c:spPr>
          <c:marker>
            <c:symbol val="none"/>
          </c:marker>
          <c:dLbls>
            <c:numFmt formatCode="#,##0" sourceLinked="0"/>
            <c:dLblPos val="t"/>
            <c:showVal val="1"/>
          </c:dLbls>
          <c:xVal>
            <c:numRef>
              <c:f>Tabelle1!$C$12:$C$13</c:f>
              <c:numCache>
                <c:formatCode>General</c:formatCode>
                <c:ptCount val="2"/>
                <c:pt idx="0">
                  <c:v>1000</c:v>
                </c:pt>
                <c:pt idx="1">
                  <c:v>5</c:v>
                </c:pt>
              </c:numCache>
            </c:numRef>
          </c:xVal>
          <c:yVal>
            <c:numRef>
              <c:f>Tabelle1!$D$12:$D$13</c:f>
              <c:numCache>
                <c:formatCode>General</c:formatCode>
                <c:ptCount val="2"/>
                <c:pt idx="0">
                  <c:v>95.548151883938317</c:v>
                </c:pt>
                <c:pt idx="1">
                  <c:v>95.548151883938317</c:v>
                </c:pt>
              </c:numCache>
            </c:numRef>
          </c:yVal>
        </c:ser>
        <c:ser>
          <c:idx val="7"/>
          <c:order val="7"/>
          <c:tx>
            <c:strRef>
              <c:f>Tabelle1!$M$2:$N$2</c:f>
              <c:strCache>
                <c:ptCount val="1"/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showSerName val="1"/>
          </c:dLbls>
          <c:xVal>
            <c:numRef>
              <c:f>Tabelle1!$M$3:$N$3</c:f>
            </c:numRef>
          </c:xVal>
          <c:yVal>
            <c:numRef>
              <c:f>Tabelle1!$M$4:$N$4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68445696"/>
        <c:axId val="68447616"/>
      </c:scatterChart>
      <c:valAx>
        <c:axId val="68445696"/>
        <c:scaling>
          <c:logBase val="10"/>
          <c:orientation val="minMax"/>
          <c:max val="5000"/>
          <c:min val="2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Raumvolumen</a:t>
                </a:r>
              </a:p>
            </c:rich>
          </c:tx>
          <c:layout/>
        </c:title>
        <c:numFmt formatCode="General" sourceLinked="1"/>
        <c:tickLblPos val="nextTo"/>
        <c:crossAx val="68447616"/>
        <c:crosses val="autoZero"/>
        <c:crossBetween val="midCat"/>
      </c:valAx>
      <c:valAx>
        <c:axId val="68447616"/>
        <c:scaling>
          <c:logBase val="10"/>
          <c:orientation val="minMax"/>
          <c:max val="1000"/>
          <c:min val="5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DE"/>
                  <a:t>Absorptionsfläche</a:t>
                </a:r>
              </a:p>
            </c:rich>
          </c:tx>
          <c:layout>
            <c:manualLayout>
              <c:xMode val="edge"/>
              <c:yMode val="edge"/>
              <c:x val="5.0673003319081714E-3"/>
              <c:y val="8.5742074611540486E-2"/>
            </c:manualLayout>
          </c:layout>
        </c:title>
        <c:numFmt formatCode="General" sourceLinked="1"/>
        <c:tickLblPos val="nextTo"/>
        <c:crossAx val="68445696"/>
        <c:crosses val="autoZero"/>
        <c:crossBetween val="midCat"/>
        <c:majorUnit val="10"/>
        <c:minorUnit val="10"/>
      </c:valAx>
    </c:plotArea>
  </c:chart>
  <c:txPr>
    <a:bodyPr/>
    <a:lstStyle/>
    <a:p>
      <a:pPr>
        <a:defRPr>
          <a:solidFill>
            <a:srgbClr val="FF0000"/>
          </a:solidFill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785811</xdr:colOff>
      <xdr:row>1</xdr:row>
      <xdr:rowOff>130968</xdr:rowOff>
    </xdr:from>
    <xdr:to>
      <xdr:col>12</xdr:col>
      <xdr:colOff>833437</xdr:colOff>
      <xdr:row>30</xdr:row>
      <xdr:rowOff>35718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0.04982</cdr:x>
      <cdr:y>0.00224</cdr:y>
    </cdr:from>
    <cdr:to>
      <cdr:x>0.07948</cdr:x>
      <cdr:y>0.09396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0064" y="11907"/>
          <a:ext cx="297656" cy="488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>
              <a:solidFill>
                <a:srgbClr val="FF0000"/>
              </a:solidFill>
            </a:rPr>
            <a:t>A in</a:t>
          </a:r>
        </a:p>
        <a:p xmlns:a="http://schemas.openxmlformats.org/drawingml/2006/main">
          <a:r>
            <a:rPr lang="de-DE" sz="1100">
              <a:solidFill>
                <a:srgbClr val="FF0000"/>
              </a:solidFill>
            </a:rPr>
            <a:t>m²</a:t>
          </a:r>
        </a:p>
      </cdr:txBody>
    </cdr:sp>
  </cdr:relSizeAnchor>
  <cdr:relSizeAnchor xmlns:cdr="http://schemas.openxmlformats.org/drawingml/2006/chartDrawing">
    <cdr:from>
      <cdr:x>0.8624</cdr:x>
      <cdr:y>0.89083</cdr:y>
    </cdr:from>
    <cdr:to>
      <cdr:x>0.90391</cdr:x>
      <cdr:y>0.97539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655844" y="4741069"/>
          <a:ext cx="416719" cy="450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>
              <a:solidFill>
                <a:srgbClr val="FF0000"/>
              </a:solidFill>
            </a:rPr>
            <a:t>V in</a:t>
          </a:r>
        </a:p>
        <a:p xmlns:a="http://schemas.openxmlformats.org/drawingml/2006/main">
          <a:r>
            <a:rPr lang="de-DE" sz="1100">
              <a:solidFill>
                <a:srgbClr val="FF0000"/>
              </a:solidFill>
            </a:rPr>
            <a:t>m³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="80" zoomScaleNormal="80" workbookViewId="0">
      <selection activeCell="C34" sqref="C34"/>
    </sheetView>
  </sheetViews>
  <sheetFormatPr baseColWidth="10" defaultRowHeight="18"/>
  <cols>
    <col min="1" max="1" width="10.90625" style="3"/>
    <col min="2" max="2" width="17.1796875" style="3" customWidth="1"/>
    <col min="3" max="4" width="10.90625" style="3"/>
    <col min="5" max="12" width="5.6328125" style="3" customWidth="1"/>
    <col min="13" max="42" width="10.90625" style="3"/>
    <col min="43" max="16384" width="10.90625" style="1"/>
  </cols>
  <sheetData>
    <row r="1" spans="2:14" s="7" customFormat="1" ht="14.25"/>
    <row r="2" spans="2:14" s="7" customFormat="1" ht="16.5">
      <c r="C2" s="17" t="s">
        <v>15</v>
      </c>
      <c r="D2" s="17"/>
      <c r="E2" s="17" t="s">
        <v>16</v>
      </c>
      <c r="F2" s="17"/>
      <c r="G2" s="17" t="s">
        <v>17</v>
      </c>
      <c r="H2" s="17"/>
      <c r="I2" s="17" t="s">
        <v>18</v>
      </c>
      <c r="J2" s="17"/>
      <c r="K2" s="17" t="s">
        <v>19</v>
      </c>
      <c r="L2" s="17"/>
      <c r="M2" s="8" t="str">
        <f>IF($B$32="","","α m")</f>
        <v/>
      </c>
      <c r="N2" s="8" t="str">
        <f>IF($B$32="","",C32)</f>
        <v/>
      </c>
    </row>
    <row r="3" spans="2:14" s="7" customFormat="1" ht="14.25">
      <c r="B3" s="7" t="s">
        <v>0</v>
      </c>
      <c r="C3" s="9">
        <v>56.680005950000002</v>
      </c>
      <c r="D3" s="9">
        <v>5000</v>
      </c>
      <c r="E3" s="7">
        <v>27.321480600000001</v>
      </c>
      <c r="F3" s="7">
        <v>5000</v>
      </c>
      <c r="G3" s="7">
        <v>25</v>
      </c>
      <c r="H3" s="7">
        <v>5000</v>
      </c>
      <c r="I3" s="7">
        <v>25</v>
      </c>
      <c r="J3" s="7">
        <v>5000</v>
      </c>
      <c r="K3" s="7">
        <v>25</v>
      </c>
      <c r="L3" s="7">
        <v>5000</v>
      </c>
      <c r="M3" s="7" t="str">
        <f>IF(B32="","",IF(OR($C$32&lt;0.05,$C$32=0.05,$C$32&gt;0.4),"",K13))</f>
        <v/>
      </c>
      <c r="N3" s="7" t="str">
        <f>IF(B32="","",IF(OR($C$32&lt;0.05,$C$32=0.05,$C$32&gt;0.4),"",L3))</f>
        <v/>
      </c>
    </row>
    <row r="4" spans="2:14" s="7" customFormat="1" ht="14.25">
      <c r="C4" s="9">
        <v>5</v>
      </c>
      <c r="D4" s="9">
        <v>110</v>
      </c>
      <c r="E4" s="7">
        <v>5</v>
      </c>
      <c r="F4" s="7">
        <v>182</v>
      </c>
      <c r="G4" s="7">
        <v>7.5</v>
      </c>
      <c r="H4" s="7">
        <v>290</v>
      </c>
      <c r="I4" s="7">
        <v>13</v>
      </c>
      <c r="J4" s="7">
        <v>503</v>
      </c>
      <c r="K4" s="7">
        <v>20</v>
      </c>
      <c r="L4" s="7">
        <v>773</v>
      </c>
      <c r="M4" s="7" t="str">
        <f>IF(B32="","",IF(OR($C$32&lt;0.05,$C$32=0.05,$C$32&gt;0.4),"",K20))</f>
        <v/>
      </c>
      <c r="N4" s="7" t="str">
        <f>IF(B32="","",IF(OR($C$32&lt;0.05,$C$32=0.05,$C$32&gt;0.4),"",K27))</f>
        <v/>
      </c>
    </row>
    <row r="5" spans="2:14" s="7" customFormat="1" ht="14.25"/>
    <row r="6" spans="2:14" s="7" customFormat="1" ht="14.25">
      <c r="D6" s="7">
        <f t="shared" ref="D6" si="0">(LOG10(D4)-LOG10(C4))/(LOG10(D3)-LOG10(C3))</f>
        <v>0.68999999998695827</v>
      </c>
      <c r="E6" s="10"/>
      <c r="F6" s="10">
        <f>(LOG10(F4)-LOG10(E4))/(LOG10(F3)-LOG10(E3))</f>
        <v>0.68999999997315109</v>
      </c>
      <c r="G6" s="10"/>
      <c r="H6" s="10">
        <f t="shared" ref="H6:L6" si="1">(LOG10(H4)-LOG10(G4))/(LOG10(H3)-LOG10(G3))</f>
        <v>0.68983748038852355</v>
      </c>
      <c r="I6" s="10"/>
      <c r="J6" s="10">
        <f t="shared" si="1"/>
        <v>0.68996259750667366</v>
      </c>
      <c r="K6" s="10"/>
      <c r="L6" s="10">
        <f t="shared" si="1"/>
        <v>0.68975610976177582</v>
      </c>
      <c r="M6" s="10"/>
    </row>
    <row r="7" spans="2:14" s="7" customFormat="1" ht="14.25">
      <c r="E7" s="10"/>
      <c r="F7" s="10"/>
      <c r="G7" s="10"/>
      <c r="H7" s="10"/>
      <c r="I7" s="10"/>
      <c r="J7" s="10"/>
      <c r="K7" s="10"/>
      <c r="L7" s="10"/>
      <c r="M7" s="10"/>
    </row>
    <row r="8" spans="2:14" s="7" customFormat="1" ht="14.25">
      <c r="E8" s="10"/>
      <c r="F8" s="18" t="s">
        <v>10</v>
      </c>
      <c r="G8" s="18"/>
      <c r="H8" s="18"/>
      <c r="I8" s="18"/>
      <c r="J8" s="18"/>
      <c r="K8" s="18"/>
      <c r="L8" s="18"/>
      <c r="M8" s="10"/>
    </row>
    <row r="9" spans="2:14" s="7" customFormat="1" ht="14.25">
      <c r="E9" s="10"/>
      <c r="F9" s="18"/>
      <c r="G9" s="18"/>
      <c r="H9" s="18"/>
      <c r="I9" s="18"/>
      <c r="J9" s="18"/>
      <c r="K9" s="18"/>
      <c r="L9" s="18"/>
      <c r="M9" s="10"/>
    </row>
    <row r="10" spans="2:14" s="7" customFormat="1" ht="14.25">
      <c r="B10" s="11">
        <f>C34</f>
        <v>1000</v>
      </c>
      <c r="C10" s="11">
        <f>C34</f>
        <v>1000</v>
      </c>
      <c r="E10" s="10"/>
      <c r="F10" s="19" t="s">
        <v>5</v>
      </c>
      <c r="G10" s="19"/>
      <c r="H10" s="19"/>
      <c r="I10" s="18" t="s">
        <v>6</v>
      </c>
      <c r="J10" s="18" t="s">
        <v>7</v>
      </c>
      <c r="K10" s="18"/>
      <c r="L10" s="18"/>
      <c r="M10" s="10"/>
    </row>
    <row r="11" spans="2:14" s="7" customFormat="1" ht="14.25">
      <c r="B11" s="7">
        <v>5</v>
      </c>
      <c r="C11" s="7">
        <f>IF(AND(C33="",C10="",C34=""),"",IF(C33=0.05,POWER(10,(LOG10(D3)*LOG10(C4))/(LOG10(D3)-LOG10(C3))-((LOG10(C4)*LOG10(C10))/(LOG10(D3)-LOG10(C3)))+(LOG10(C10)*LOG10(D4))/(LOG10(D3)-LOG10(C3))-(LOG10(D4)*LOG10(C3))/(LOG10(D3)-LOG10(C3))),IF(C33=0.1,POWER(10,(LOG10(F3)*LOG10(E4))/(LOG10(F3)-LOG10(E3))-((LOG10(E4)*LOG10(C10))/(LOG10(F3)-LOG10(E3)))+(LOG10(C10)*LOG10(F4))/(LOG10(F3)-LOG10(E3))-(LOG10(F4)*LOG10(E3))/(LOG10(F3)-LOG10(E3))),IF(C33=0.15,POWER(10,(LOG10(H3)*LOG10(G4))/(LOG10(H3)-LOG10(G3))-((LOG10(G4)*LOG10(C10))/(LOG10(H3)-LOG10(G3)))+(LOG10(C10)*LOG10(H4))/(LOG10(H3)-LOG10(G3))-(LOG10(H4)*LOG10(G3))/(LOG10(H3)-LOG10(G3))),IF(C33=0.25,POWER(10,(LOG10(J3)*LOG10(I4))/(LOG10(J3)-LOG10(I3))-((LOG10(I4)*LOG10(C10))/(LOG10(J3)-LOG10(I3)))+(LOG10(C10)*LOG10(J4))/(LOG10(J3)-LOG10(I3))-(LOG10(J4)*LOG10(I3))/(LOG10(J3)-LOG10(I3))),IF(C33=0.4,POWER(10,(LOG10(L3)*LOG10(K4))/(LOG10(L3)-LOG10(K3))-((LOG10(K4)*LOG10(C10))/(LOG10(L3)-LOG10(K3)))+(LOG10(C10)*LOG10(L4))/(LOG10(L3)-LOG10(K3))-(LOG10(L4)*LOG10(K3))/(LOG10(L3)-LOG10(K3))),IF(C33="frei",POWER(10,(LOG10(L3)*LOG10(M4))/(LOG10(N3)-LOG10(M3))-((LOG10(M4)*LOG10(C10))/(LOG10(N3)-LOG10(M3)))+(LOG10(C10)*LOG10(N4))/(LOG10(N3)-LOG10(M3))-(LOG10(N4)*LOG10(M3))/(LOG10(N3)-LOG10(M3))),"")))))))</f>
        <v>95.548151883938317</v>
      </c>
      <c r="E11" s="10"/>
      <c r="F11" s="19"/>
      <c r="G11" s="19"/>
      <c r="H11" s="19"/>
      <c r="I11" s="18"/>
      <c r="J11" s="18"/>
      <c r="K11" s="18"/>
      <c r="L11" s="18"/>
      <c r="M11" s="10"/>
    </row>
    <row r="12" spans="2:14" s="7" customFormat="1" ht="14.25">
      <c r="C12" s="7">
        <f>C34</f>
        <v>1000</v>
      </c>
      <c r="D12" s="7">
        <f>C11</f>
        <v>95.548151883938317</v>
      </c>
      <c r="E12" s="10"/>
      <c r="F12" s="19"/>
      <c r="G12" s="19"/>
      <c r="H12" s="19"/>
      <c r="I12" s="12" t="str">
        <f>IF($C$33="frei",IF(AND($C$32&gt;0.05,$C$32&lt;0.1),0.05,IF($C$32&lt;0.15,0.1,IF($C$32&lt;0.25,0.15,IF($C$32&lt;0.4,0.25,"")))),"")</f>
        <v/>
      </c>
      <c r="J12" s="18"/>
      <c r="K12" s="12" t="str">
        <f>IF($C$33="frei",IF(AND($C$32&gt;0.05,$C$32&lt;0.1),$C$3,IF($C$32&lt;0.15,$E$3,IF($C$32&lt;0.25,$G$3,IF($C$32&lt;0.4,$I$3,"")))),"")</f>
        <v/>
      </c>
      <c r="L12" s="18"/>
      <c r="M12" s="10"/>
    </row>
    <row r="13" spans="2:14" s="7" customFormat="1" ht="18" customHeight="1">
      <c r="C13" s="7">
        <v>5</v>
      </c>
      <c r="D13" s="7">
        <f>C11</f>
        <v>95.548151883938317</v>
      </c>
      <c r="E13" s="10"/>
      <c r="F13" s="18" t="s">
        <v>8</v>
      </c>
      <c r="G13" s="18"/>
      <c r="H13" s="18"/>
      <c r="I13" s="12">
        <f>C32</f>
        <v>0.2</v>
      </c>
      <c r="J13" s="18"/>
      <c r="K13" s="13" t="e">
        <f>(K14-K12)/(I14-I12)*(I13-I12)+K12</f>
        <v>#VALUE!</v>
      </c>
      <c r="L13" s="18"/>
      <c r="M13" s="10"/>
    </row>
    <row r="14" spans="2:14" s="7" customFormat="1" ht="14.25">
      <c r="B14" s="7">
        <v>0.05</v>
      </c>
      <c r="E14" s="10"/>
      <c r="F14" s="18" t="s">
        <v>9</v>
      </c>
      <c r="G14" s="18"/>
      <c r="H14" s="18"/>
      <c r="I14" s="12" t="str">
        <f>IF($C$33="frei",IF(AND($C$32&gt;0.05,$C$32&lt;0.1),0.1,IF($C$32&lt;0.15,0.15,IF($C$32&lt;0.25,0.25,IF($C$32&lt;0.4,0.4,"")))),"")</f>
        <v/>
      </c>
      <c r="J14" s="18"/>
      <c r="K14" s="12" t="str">
        <f>IF($C$33="frei",IF(AND($C$32&gt;0.05,$C$32&lt;0.1),$E$3,IF($C$32&lt;0.15,$G$3,IF($C$32&lt;0.25,$I$3,IF($C$32&lt;0.4,$K$3,"")))),"")</f>
        <v/>
      </c>
      <c r="L14" s="18"/>
      <c r="M14" s="10"/>
    </row>
    <row r="15" spans="2:14" s="7" customFormat="1" ht="14.25">
      <c r="B15" s="7">
        <v>0.1</v>
      </c>
      <c r="E15" s="10"/>
      <c r="F15" s="18" t="s">
        <v>11</v>
      </c>
      <c r="G15" s="18"/>
      <c r="H15" s="18"/>
      <c r="I15" s="18"/>
      <c r="J15" s="18"/>
      <c r="K15" s="18"/>
      <c r="L15" s="18"/>
      <c r="M15" s="10"/>
    </row>
    <row r="16" spans="2:14" s="7" customFormat="1" ht="14.25">
      <c r="B16" s="7">
        <v>0.15</v>
      </c>
      <c r="E16" s="10"/>
      <c r="F16" s="18"/>
      <c r="G16" s="18"/>
      <c r="H16" s="18"/>
      <c r="I16" s="18"/>
      <c r="J16" s="18"/>
      <c r="K16" s="18"/>
      <c r="L16" s="18"/>
      <c r="M16" s="10"/>
    </row>
    <row r="17" spans="1:42" s="7" customFormat="1" ht="14.25">
      <c r="B17" s="7">
        <v>0.25</v>
      </c>
      <c r="E17" s="10"/>
      <c r="F17" s="19" t="s">
        <v>5</v>
      </c>
      <c r="G17" s="19"/>
      <c r="H17" s="19"/>
      <c r="I17" s="18" t="s">
        <v>6</v>
      </c>
      <c r="J17" s="18" t="s">
        <v>7</v>
      </c>
      <c r="K17" s="18"/>
      <c r="L17" s="18"/>
      <c r="M17" s="10"/>
    </row>
    <row r="18" spans="1:42" s="7" customFormat="1" ht="14.25">
      <c r="B18" s="7">
        <v>0.4</v>
      </c>
      <c r="E18" s="10"/>
      <c r="F18" s="19"/>
      <c r="G18" s="19"/>
      <c r="H18" s="19"/>
      <c r="I18" s="18"/>
      <c r="J18" s="18"/>
      <c r="K18" s="18"/>
      <c r="L18" s="18"/>
      <c r="M18" s="10"/>
    </row>
    <row r="19" spans="1:42" s="7" customFormat="1" ht="14.25">
      <c r="B19" s="8" t="s">
        <v>13</v>
      </c>
      <c r="E19" s="10"/>
      <c r="F19" s="19"/>
      <c r="G19" s="19"/>
      <c r="H19" s="19"/>
      <c r="I19" s="12" t="str">
        <f>IF($C$33="frei",IF(AND($C$32&gt;0.05,$C$32&lt;0.1),0.05,IF($C$32&lt;0.15,0.1,IF($C$32&lt;0.25,0.15,IF($C$32&lt;0.4,0.25,"")))),"")</f>
        <v/>
      </c>
      <c r="J19" s="18"/>
      <c r="K19" s="12" t="str">
        <f>IF($C$33="frei",IF(AND($C$32&gt;0.05,$C$32&lt;0.1),$C$4,IF($C$32&lt;0.15,$E$4,IF($C$32&lt;0.25,$G$4,IF($C$32&lt;0.4,$I$4,"")))),"")</f>
        <v/>
      </c>
      <c r="L19" s="18"/>
      <c r="M19" s="10"/>
    </row>
    <row r="20" spans="1:42" s="7" customFormat="1" ht="14.25">
      <c r="E20" s="10"/>
      <c r="F20" s="18" t="s">
        <v>8</v>
      </c>
      <c r="G20" s="18"/>
      <c r="H20" s="18"/>
      <c r="I20" s="12">
        <f>C32</f>
        <v>0.2</v>
      </c>
      <c r="J20" s="18"/>
      <c r="K20" s="13" t="e">
        <f>(K21-K19)/(I21-I19)*(I20-I19)+K19</f>
        <v>#VALUE!</v>
      </c>
      <c r="L20" s="18"/>
      <c r="M20" s="10"/>
    </row>
    <row r="21" spans="1:42" s="7" customFormat="1" ht="14.25">
      <c r="E21" s="10"/>
      <c r="F21" s="18" t="s">
        <v>9</v>
      </c>
      <c r="G21" s="18"/>
      <c r="H21" s="18"/>
      <c r="I21" s="12" t="str">
        <f>IF($C$33="frei",IF(AND($C$32&gt;0.05,$C$32&lt;0.1),0.1,IF($C$32&lt;0.15,0.15,IF($C$32&lt;0.25,0.25,IF($C$32&lt;0.4,0.4,"")))),"")</f>
        <v/>
      </c>
      <c r="J21" s="18"/>
      <c r="K21" s="12" t="str">
        <f>IF($C$33="frei",IF(AND($C$32&gt;0.05,$C$32&lt;0.1),$E$4,IF($C$32&lt;0.15,$G$4,IF($C$32&lt;0.25,$I$4,IF($C$32&lt;0.4,$K$4,"")))),"")</f>
        <v/>
      </c>
      <c r="L21" s="18"/>
      <c r="M21" s="10"/>
    </row>
    <row r="22" spans="1:42" s="7" customFormat="1" ht="14.25">
      <c r="E22" s="10"/>
      <c r="F22" s="18" t="s">
        <v>12</v>
      </c>
      <c r="G22" s="18"/>
      <c r="H22" s="18"/>
      <c r="I22" s="18"/>
      <c r="J22" s="18"/>
      <c r="K22" s="18"/>
      <c r="L22" s="18"/>
      <c r="M22" s="10"/>
    </row>
    <row r="23" spans="1:42" s="7" customFormat="1" ht="14.25">
      <c r="E23" s="10"/>
      <c r="F23" s="18"/>
      <c r="G23" s="18"/>
      <c r="H23" s="18"/>
      <c r="I23" s="18"/>
      <c r="J23" s="18"/>
      <c r="K23" s="18"/>
      <c r="L23" s="18"/>
      <c r="M23" s="10"/>
    </row>
    <row r="24" spans="1:42" s="7" customFormat="1" ht="14.25">
      <c r="E24" s="10"/>
      <c r="F24" s="19" t="s">
        <v>5</v>
      </c>
      <c r="G24" s="19"/>
      <c r="H24" s="19"/>
      <c r="I24" s="18" t="s">
        <v>6</v>
      </c>
      <c r="J24" s="18" t="s">
        <v>7</v>
      </c>
      <c r="K24" s="18"/>
      <c r="L24" s="18"/>
      <c r="M24" s="10"/>
    </row>
    <row r="25" spans="1:42" s="7" customFormat="1" ht="14.25">
      <c r="E25" s="10"/>
      <c r="F25" s="19"/>
      <c r="G25" s="19"/>
      <c r="H25" s="19"/>
      <c r="I25" s="18"/>
      <c r="J25" s="18"/>
      <c r="K25" s="18"/>
      <c r="L25" s="18"/>
      <c r="M25" s="10"/>
    </row>
    <row r="26" spans="1:42" s="7" customFormat="1" ht="14.25">
      <c r="E26" s="10"/>
      <c r="F26" s="19"/>
      <c r="G26" s="19"/>
      <c r="H26" s="19"/>
      <c r="I26" s="12" t="str">
        <f>IF($C$33="frei",IF(AND($C$32&gt;0.05,$C$32&lt;0.1),0.05,IF($C$32&lt;0.15,0.1,IF($C$32&lt;0.25,0.15,IF($C$32&lt;0.4,0.25,"")))),"")</f>
        <v/>
      </c>
      <c r="J26" s="18"/>
      <c r="K26" s="12" t="str">
        <f>IF($C$33="frei",IF(AND($C$32&gt;0.05,$C$32&lt;0.1),$D$4,IF($C$32&lt;0.15,$F$4,IF($C$32&lt;0.25,$H$4,IF($C$32&lt;0.4,$J$4,"")))),"")</f>
        <v/>
      </c>
      <c r="L26" s="18"/>
      <c r="M26" s="10"/>
    </row>
    <row r="27" spans="1:42" s="7" customFormat="1" ht="14.25">
      <c r="E27" s="10"/>
      <c r="F27" s="18" t="s">
        <v>8</v>
      </c>
      <c r="G27" s="18"/>
      <c r="H27" s="18"/>
      <c r="I27" s="12">
        <f>C32</f>
        <v>0.2</v>
      </c>
      <c r="J27" s="18"/>
      <c r="K27" s="13" t="e">
        <f>(K28-K26)/(I28-I26)*(I27-I26)+K26</f>
        <v>#VALUE!</v>
      </c>
      <c r="L27" s="18"/>
      <c r="M27" s="10"/>
    </row>
    <row r="28" spans="1:42" s="7" customFormat="1" ht="18" customHeight="1">
      <c r="E28" s="10"/>
      <c r="F28" s="18" t="s">
        <v>9</v>
      </c>
      <c r="G28" s="18"/>
      <c r="H28" s="18"/>
      <c r="I28" s="12" t="str">
        <f>IF($C$33="frei",IF(AND($C$32&gt;0.05,$C$32&lt;0.1),0.1,IF($C$32&lt;0.15,0.15,IF($C$32&lt;0.25,0.25,IF($C$32&lt;0.4,0.4,"")))),"")</f>
        <v/>
      </c>
      <c r="J28" s="18"/>
      <c r="K28" s="12" t="str">
        <f>IF($C$33="frei",IF(AND($C$32&gt;0.05,$C$32&lt;0.1),$F$4,IF($C$32&lt;0.15,$H$4,IF($C$32&lt;0.25,$J$4,IF($C$32&lt;0.4,$L$4,"")))),"")</f>
        <v/>
      </c>
      <c r="L28" s="18"/>
      <c r="M28" s="10"/>
    </row>
    <row r="29" spans="1:42" s="7" customFormat="1" ht="18" customHeight="1">
      <c r="E29" s="10"/>
      <c r="F29" s="10"/>
      <c r="G29" s="10"/>
      <c r="H29" s="10"/>
      <c r="I29" s="10"/>
      <c r="J29" s="10"/>
      <c r="K29" s="10"/>
      <c r="L29" s="10"/>
      <c r="M29" s="10"/>
    </row>
    <row r="30" spans="1:42" s="7" customFormat="1" ht="18.75" customHeight="1">
      <c r="E30" s="10"/>
      <c r="F30" s="10"/>
      <c r="G30" s="10"/>
      <c r="H30" s="10"/>
      <c r="I30" s="10"/>
      <c r="J30" s="10"/>
      <c r="K30" s="10"/>
      <c r="L30" s="10"/>
      <c r="M30" s="10"/>
    </row>
    <row r="31" spans="1:42" s="14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14" customFormat="1" ht="14.25">
      <c r="A32" s="7"/>
      <c r="B32" s="15" t="str">
        <f>IF(C33="frei","α m Wert eingeben","")</f>
        <v/>
      </c>
      <c r="C32" s="16">
        <v>0.2</v>
      </c>
      <c r="D32" s="7"/>
      <c r="E32" s="7"/>
      <c r="F32" s="20" t="s">
        <v>20</v>
      </c>
      <c r="G32" s="20"/>
      <c r="H32" s="20"/>
      <c r="I32" s="20"/>
      <c r="J32" s="20"/>
      <c r="K32" s="20"/>
      <c r="L32" s="20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2:4">
      <c r="B33" s="3" t="s">
        <v>3</v>
      </c>
      <c r="C33" s="2">
        <v>0.15</v>
      </c>
    </row>
    <row r="34" spans="2:4">
      <c r="B34" s="3" t="s">
        <v>1</v>
      </c>
      <c r="C34" s="4">
        <v>1000</v>
      </c>
      <c r="D34" s="3" t="s">
        <v>2</v>
      </c>
    </row>
    <row r="35" spans="2:4">
      <c r="B35" s="3" t="s">
        <v>4</v>
      </c>
      <c r="C35" s="6">
        <f>C11</f>
        <v>95.548151883938317</v>
      </c>
      <c r="D35" s="5" t="s">
        <v>14</v>
      </c>
    </row>
  </sheetData>
  <sheetProtection password="FE7C" sheet="1" objects="1" scenarios="1" selectLockedCells="1"/>
  <mergeCells count="30">
    <mergeCell ref="F32:L32"/>
    <mergeCell ref="F22:L23"/>
    <mergeCell ref="F24:H26"/>
    <mergeCell ref="I24:I25"/>
    <mergeCell ref="J24:L25"/>
    <mergeCell ref="J26:J28"/>
    <mergeCell ref="L26:L28"/>
    <mergeCell ref="F27:H27"/>
    <mergeCell ref="F28:H28"/>
    <mergeCell ref="F15:L16"/>
    <mergeCell ref="F17:H19"/>
    <mergeCell ref="I17:I18"/>
    <mergeCell ref="J17:L18"/>
    <mergeCell ref="J19:J21"/>
    <mergeCell ref="L19:L21"/>
    <mergeCell ref="F20:H20"/>
    <mergeCell ref="F21:H21"/>
    <mergeCell ref="F8:L9"/>
    <mergeCell ref="F10:H12"/>
    <mergeCell ref="I10:I11"/>
    <mergeCell ref="J10:L11"/>
    <mergeCell ref="J12:J14"/>
    <mergeCell ref="L12:L14"/>
    <mergeCell ref="F13:H13"/>
    <mergeCell ref="F14:H14"/>
    <mergeCell ref="C2:D2"/>
    <mergeCell ref="E2:F2"/>
    <mergeCell ref="G2:H2"/>
    <mergeCell ref="I2:J2"/>
    <mergeCell ref="K2:L2"/>
  </mergeCells>
  <conditionalFormatting sqref="C32">
    <cfRule type="expression" dxfId="0" priority="1">
      <formula>$B$32=""</formula>
    </cfRule>
  </conditionalFormatting>
  <dataValidations count="1">
    <dataValidation type="list" allowBlank="1" showInputMessage="1" showErrorMessage="1" sqref="C33">
      <formula1>$B$14:$B$19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8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8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2010-11-29T12:38:42Z</dcterms:created>
  <dcterms:modified xsi:type="dcterms:W3CDTF">2010-12-02T13:11:34Z</dcterms:modified>
</cp:coreProperties>
</file>